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lcoil-my.sharepoint.com/personal/klemperer_ingl_co_il/Documents/Documents/"/>
    </mc:Choice>
  </mc:AlternateContent>
  <xr:revisionPtr revIDLastSave="18" documentId="8_{89AF0C4D-9E32-40E8-A49C-1A733A6B788C}" xr6:coauthVersionLast="47" xr6:coauthVersionMax="47" xr10:uidLastSave="{B307607B-F8CE-4D95-B6B3-FCCD9772F71E}"/>
  <workbookProtection workbookAlgorithmName="SHA-512" workbookHashValue="0YyaA2D7yuHDn4NbRHc2A1085CPiM7y4lePUfQAeNkLJL6yV/8Mt6Oe6W3gcJNSP3Ir1k0rIoZ8QuLuBwW2wWw==" workbookSaltValue="Y+DtM+8ryJLcDQ3GsgqNZA==" workbookSpinCount="100000" lockStructure="1"/>
  <bookViews>
    <workbookView xWindow="28680" yWindow="-120" windowWidth="29040" windowHeight="15720" xr2:uid="{5892577E-ACD7-4703-8912-9DA76FFB8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6" i="1" l="1"/>
  <c r="G51" i="1"/>
  <c r="G52" i="1" s="1"/>
  <c r="G46" i="1"/>
  <c r="G47" i="1"/>
  <c r="G48" i="1"/>
  <c r="G45" i="1"/>
  <c r="G40" i="1"/>
  <c r="G41" i="1"/>
  <c r="G42" i="1"/>
  <c r="G39" i="1"/>
  <c r="G35" i="1"/>
  <c r="G37" i="1" s="1" a="1"/>
  <c r="G37" i="1" s="1"/>
  <c r="G31" i="1"/>
  <c r="G32" i="1"/>
  <c r="G30" i="1"/>
  <c r="G23" i="1"/>
  <c r="G24" i="1"/>
  <c r="G25" i="1"/>
  <c r="G26" i="1"/>
  <c r="G27" i="1"/>
  <c r="G22" i="1"/>
  <c r="G17" i="1"/>
  <c r="G18" i="1"/>
  <c r="G19" i="1"/>
  <c r="G16" i="1"/>
  <c r="G7" i="1"/>
  <c r="G8" i="1"/>
  <c r="G9" i="1"/>
  <c r="G10" i="1"/>
  <c r="G11" i="1"/>
  <c r="G12" i="1"/>
  <c r="G13" i="1"/>
  <c r="G14" i="1" l="1" a="1"/>
  <c r="G14" i="1" s="1"/>
  <c r="G49" i="1" a="1"/>
  <c r="G49" i="1" s="1"/>
  <c r="G28" i="1" a="1"/>
  <c r="G28" i="1" s="1"/>
  <c r="G33" i="1" a="1"/>
  <c r="G33" i="1" s="1"/>
  <c r="G43" i="1" a="1"/>
  <c r="G43" i="1" s="1"/>
  <c r="G20" i="1" a="1"/>
  <c r="G20" i="1" s="1"/>
  <c r="G5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<sst xmlns="http://schemas.openxmlformats.org/spreadsheetml/2006/main" count="86" uniqueCount="63">
  <si>
    <t>מכפיל</t>
  </si>
  <si>
    <t>יצרן</t>
  </si>
  <si>
    <t>דגם</t>
  </si>
  <si>
    <t>אחוז הנחה ממחיר היבואן</t>
  </si>
  <si>
    <t>(%)</t>
  </si>
  <si>
    <t>קבוצה א' – עד 160,000 ₪</t>
  </si>
  <si>
    <t>CHERY</t>
  </si>
  <si>
    <t>TIGGO 4 היבריד COMFORT 1.5</t>
  </si>
  <si>
    <t>BYD</t>
  </si>
  <si>
    <t>BYD ATTO2 DM-I Boost</t>
  </si>
  <si>
    <t>FX HEV Comfort Hybrid</t>
  </si>
  <si>
    <t>JAECOO</t>
  </si>
  <si>
    <t>JAECOO 5 היבריד Premium</t>
  </si>
  <si>
    <t>TOYOTA</t>
  </si>
  <si>
    <t>יאריס קרוס היבריד ECO</t>
  </si>
  <si>
    <t>MG</t>
  </si>
  <si>
    <t>MG ZS Hybrid+ Luxury 1.5L 194hp AT</t>
  </si>
  <si>
    <t>סה"כ עלות חודשית ממוצעת לקבוצה:</t>
  </si>
  <si>
    <t xml:space="preserve">קבוצה ב' – 160,001 ₪ עד 180,000 ₪ </t>
  </si>
  <si>
    <t>יונדאי</t>
  </si>
  <si>
    <t>קונה היבריד PREMIUM</t>
  </si>
  <si>
    <t>קיה</t>
  </si>
  <si>
    <t xml:space="preserve">NIRO 1.6 LX היבריד  </t>
  </si>
  <si>
    <t>JAECOO7 PHEV Elegance</t>
  </si>
  <si>
    <t>TIGGO 7 PRO PHEV  LUX</t>
  </si>
  <si>
    <t xml:space="preserve">קבוצה ג' – 180,001 ₪ עד 200,000 ₪ </t>
  </si>
  <si>
    <t>KGM</t>
  </si>
  <si>
    <t>טורס EXECUTIVE 1.5 2*4 הייבריד</t>
  </si>
  <si>
    <t>ספורטג' 1.6היברידי EX טורבו</t>
  </si>
  <si>
    <t>Hyundai TUCSON HYBRID PURE</t>
  </si>
  <si>
    <t>NOBEL TIGGO 8 PHEVפלגאין 7 מושבים</t>
  </si>
  <si>
    <t xml:space="preserve">BYD Seal U DMI BOOST  </t>
  </si>
  <si>
    <t>OMODA</t>
  </si>
  <si>
    <t>OMODA 7 PHEV-Vision</t>
  </si>
  <si>
    <t xml:space="preserve">קבוצה ד' – 200,001 ₪ עד 240,000 ₪ </t>
  </si>
  <si>
    <t>BYD Seal U DMI COMFORT פלאגאין</t>
  </si>
  <si>
    <t>JAECOO 8 PHEV Luxury פלאגאין</t>
  </si>
  <si>
    <t>OMODA 9 PHEV - HARMONY 1.5 פלאגאין</t>
  </si>
  <si>
    <t>קבוצה ה' – 240,001 ₪ ומעלה</t>
  </si>
  <si>
    <t>Lynk &amp; Co</t>
  </si>
  <si>
    <t>Lynk &amp; Co  08 Halo</t>
  </si>
  <si>
    <t>Volvo</t>
  </si>
  <si>
    <t>XC40 B4 Ultra Dark</t>
  </si>
  <si>
    <t>קבוצה ו' – רכב 7 מקומות</t>
  </si>
  <si>
    <t>אופל</t>
  </si>
  <si>
    <t>פרונטרה 1.2 7 מושבים</t>
  </si>
  <si>
    <t>סיטרואן</t>
  </si>
  <si>
    <t>C3 איירקרוס 1.2  7 מושבים</t>
  </si>
  <si>
    <t>COMFORT TIGGO 8 PHEV</t>
  </si>
  <si>
    <t>MGS9 PHEV Comfort 1.5L  AT</t>
  </si>
  <si>
    <t>קבוצה ז' – רכבי טכנאים</t>
  </si>
  <si>
    <t>סוזוקי</t>
  </si>
  <si>
    <t xml:space="preserve">s-cross </t>
  </si>
  <si>
    <t>Sealion 5 DM-i,Comfort</t>
  </si>
  <si>
    <t>סובארו</t>
  </si>
  <si>
    <t>4X4  CROSSTREK TOURIN  מרווח גחון 22</t>
  </si>
  <si>
    <t>BERLINGO SHINE PK N1 Hdi 1.5L 130hp</t>
  </si>
  <si>
    <t>קבוצה ח' – רכבי 4X4</t>
  </si>
  <si>
    <r>
      <t xml:space="preserve">היילקס </t>
    </r>
    <r>
      <rPr>
        <sz val="12"/>
        <color rgb="FF393939"/>
        <rFont val="David"/>
        <family val="2"/>
      </rPr>
      <t>2.4  אוט' 4x4 Active</t>
    </r>
  </si>
  <si>
    <r>
      <t xml:space="preserve">מחיר היבואן לדגם 2026 </t>
    </r>
    <r>
      <rPr>
        <b/>
        <sz val="12"/>
        <color theme="1"/>
        <rFont val="David"/>
        <family val="2"/>
      </rPr>
      <t>(₪)</t>
    </r>
  </si>
  <si>
    <r>
      <t>העלות החודשית לחברה</t>
    </r>
    <r>
      <rPr>
        <b/>
        <sz val="12"/>
        <color theme="1"/>
        <rFont val="David"/>
        <family val="2"/>
      </rPr>
      <t xml:space="preserve"> 
(₪)</t>
    </r>
  </si>
  <si>
    <t>סה"כ עלות חודשית</t>
  </si>
  <si>
    <t>TIGGO 7 HEV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</si>
</sst>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₪#,##0.00"/>
  </numFmts>
  <fonts count="10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David"/>
      <family val="2"/>
    </font>
    <font>
      <i/>
      <sz val="12"/>
      <color rgb="FF000000"/>
      <name val="David"/>
      <family val="2"/>
    </font>
    <font>
      <sz val="12"/>
      <color rgb="FF000000"/>
      <name val="David"/>
      <family val="2"/>
    </font>
    <font>
      <sz val="12"/>
      <color theme="1"/>
      <name val="David"/>
      <family val="2"/>
    </font>
    <font>
      <b/>
      <sz val="12"/>
      <color rgb="FF000000"/>
      <name val="David"/>
      <family val="2"/>
    </font>
    <font>
      <i/>
      <sz val="12"/>
      <color theme="1"/>
      <name val="David"/>
      <family val="2"/>
    </font>
    <font>
      <sz val="12"/>
      <color rgb="FF393939"/>
      <name val="David"/>
      <family val="2"/>
    </font>
    <font>
      <b/>
      <u/>
      <sz val="12"/>
      <color theme="1"/>
      <name val="David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9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3" fontId="5" fillId="0" borderId="1" xfId="0" applyNumberFormat="1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vertical="center" wrapText="1" readingOrder="2"/>
    </xf>
    <xf numFmtId="0" fontId="1" fillId="0" borderId="0" xfId="0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 readingOrder="2"/>
    </xf>
    <xf numFmtId="0" fontId="6" fillId="0" borderId="1" xfId="0" applyFont="1" applyBorder="1" applyAlignment="1" applyProtection="1">
      <alignment horizontal="center" vertical="center" wrapText="1" readingOrder="2"/>
      <protection locked="0"/>
    </xf>
    <xf numFmtId="0" fontId="6" fillId="2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left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1148-7973-4A8F-A9DA-B31B995A6C59}">
  <dimension ref="B4:G53"/>
  <sheetViews>
    <sheetView rightToLeft="1" tabSelected="1" topLeftCell="A31" zoomScale="85" zoomScaleNormal="85" workbookViewId="0">
      <selection activeCell="F7" activeCellId="7" sqref="F45:F48 F51 F39:F42 F35:F36 F30:F32 F22:F27 F16:F19 F7:F13"/>
    </sheetView>
  </sheetViews>
  <sheetFormatPr defaultRowHeight="15" x14ac:dyDescent="0.2"/>
  <cols>
    <col min="1" max="1" width="9" style="1"/>
    <col min="2" max="2" width="6.125" style="1" customWidth="1"/>
    <col min="3" max="3" width="14" style="1" customWidth="1"/>
    <col min="4" max="4" width="40" style="1" customWidth="1"/>
    <col min="5" max="5" width="14.875" style="1" bestFit="1" customWidth="1"/>
    <col min="6" max="6" width="26.375" style="10" customWidth="1"/>
    <col min="7" max="7" width="25" style="10" customWidth="1"/>
    <col min="8" max="16384" width="9" style="1"/>
  </cols>
  <sheetData>
    <row r="4" spans="2:7" ht="15.75" x14ac:dyDescent="0.2">
      <c r="B4" s="15" t="s">
        <v>0</v>
      </c>
      <c r="C4" s="15" t="s">
        <v>1</v>
      </c>
      <c r="D4" s="16" t="s">
        <v>2</v>
      </c>
      <c r="E4" s="15" t="s">
        <v>59</v>
      </c>
      <c r="F4" s="2" t="s">
        <v>3</v>
      </c>
      <c r="G4" s="15" t="s">
        <v>60</v>
      </c>
    </row>
    <row r="5" spans="2:7" ht="15.75" x14ac:dyDescent="0.2">
      <c r="B5" s="15"/>
      <c r="C5" s="15"/>
      <c r="D5" s="16"/>
      <c r="E5" s="15"/>
      <c r="F5" s="3" t="s">
        <v>4</v>
      </c>
      <c r="G5" s="15"/>
    </row>
    <row r="6" spans="2:7" ht="15.75" x14ac:dyDescent="0.2">
      <c r="B6" s="13" t="s">
        <v>5</v>
      </c>
      <c r="C6" s="13"/>
      <c r="D6" s="13"/>
      <c r="E6" s="13"/>
      <c r="F6" s="13"/>
      <c r="G6" s="13"/>
    </row>
    <row r="7" spans="2:7" ht="19.5" customHeight="1" x14ac:dyDescent="0.2">
      <c r="B7" s="16">
        <v>31</v>
      </c>
      <c r="C7" s="4" t="s">
        <v>6</v>
      </c>
      <c r="D7" s="5" t="s">
        <v>7</v>
      </c>
      <c r="E7" s="6">
        <v>135990</v>
      </c>
      <c r="F7" s="12"/>
      <c r="G7" s="11" t="str">
        <f>IF(F7="","יתעדכן אוטומטית",E7*(1-F7/100)/36)</f>
        <v>יתעדכן אוטומטית</v>
      </c>
    </row>
    <row r="8" spans="2:7" ht="19.5" customHeight="1" x14ac:dyDescent="0.2">
      <c r="B8" s="16"/>
      <c r="C8" s="4" t="s">
        <v>8</v>
      </c>
      <c r="D8" s="5" t="s">
        <v>9</v>
      </c>
      <c r="E8" s="6">
        <v>149990</v>
      </c>
      <c r="F8" s="12"/>
      <c r="G8" s="11" t="str">
        <f t="shared" ref="G8:G13" si="0">IF(F8="","יתעדכן אוטומטית",E8*(1-F8/100)/36)</f>
        <v>יתעדכן אוטומטית</v>
      </c>
    </row>
    <row r="9" spans="2:7" ht="19.5" customHeight="1" x14ac:dyDescent="0.2">
      <c r="B9" s="16"/>
      <c r="C9" s="4" t="s">
        <v>6</v>
      </c>
      <c r="D9" s="5" t="s">
        <v>10</v>
      </c>
      <c r="E9" s="6">
        <v>152990</v>
      </c>
      <c r="F9" s="12"/>
      <c r="G9" s="11" t="str">
        <f t="shared" si="0"/>
        <v>יתעדכן אוטומטית</v>
      </c>
    </row>
    <row r="10" spans="2:7" ht="19.5" customHeight="1" x14ac:dyDescent="0.2">
      <c r="B10" s="16"/>
      <c r="C10" s="4" t="s">
        <v>6</v>
      </c>
      <c r="D10" s="5" t="s">
        <v>62</v>
      </c>
      <c r="E10" s="6">
        <v>159900</v>
      </c>
      <c r="F10" s="12"/>
      <c r="G10" s="11" t="str">
        <f t="shared" si="0"/>
        <v>יתעדכן אוטומטית</v>
      </c>
    </row>
    <row r="11" spans="2:7" ht="19.5" customHeight="1" x14ac:dyDescent="0.2">
      <c r="B11" s="16"/>
      <c r="C11" s="4" t="s">
        <v>11</v>
      </c>
      <c r="D11" s="5" t="s">
        <v>12</v>
      </c>
      <c r="E11" s="6">
        <v>154900</v>
      </c>
      <c r="F11" s="12"/>
      <c r="G11" s="11" t="str">
        <f t="shared" si="0"/>
        <v>יתעדכן אוטומטית</v>
      </c>
    </row>
    <row r="12" spans="2:7" ht="19.5" customHeight="1" x14ac:dyDescent="0.2">
      <c r="B12" s="16"/>
      <c r="C12" s="7" t="s">
        <v>13</v>
      </c>
      <c r="D12" s="5" t="s">
        <v>14</v>
      </c>
      <c r="E12" s="6">
        <v>158990</v>
      </c>
      <c r="F12" s="12"/>
      <c r="G12" s="11" t="str">
        <f t="shared" si="0"/>
        <v>יתעדכן אוטומטית</v>
      </c>
    </row>
    <row r="13" spans="2:7" ht="19.5" customHeight="1" x14ac:dyDescent="0.2">
      <c r="B13" s="16"/>
      <c r="C13" s="7" t="s">
        <v>15</v>
      </c>
      <c r="D13" s="5" t="s">
        <v>16</v>
      </c>
      <c r="E13" s="6">
        <v>155888</v>
      </c>
      <c r="F13" s="12"/>
      <c r="G13" s="11" t="str">
        <f t="shared" si="0"/>
        <v>יתעדכן אוטומטית</v>
      </c>
    </row>
    <row r="14" spans="2:7" ht="19.5" customHeight="1" x14ac:dyDescent="0.2">
      <c r="B14" s="16"/>
      <c r="C14" s="14" t="s">
        <v>17</v>
      </c>
      <c r="D14" s="14"/>
      <c r="E14" s="14"/>
      <c r="F14" s="14"/>
      <c r="G14" s="11" t="e" cm="1">
        <f t="array" ref="G14">SUM((G7:G13)/7)*31</f>
        <v>#VALUE!</v>
      </c>
    </row>
    <row r="15" spans="2:7" ht="19.5" customHeight="1" x14ac:dyDescent="0.2">
      <c r="B15" s="17" t="s">
        <v>18</v>
      </c>
      <c r="C15" s="18"/>
      <c r="D15" s="18"/>
      <c r="E15" s="18"/>
      <c r="F15" s="18"/>
      <c r="G15" s="19"/>
    </row>
    <row r="16" spans="2:7" ht="19.5" customHeight="1" x14ac:dyDescent="0.2">
      <c r="B16" s="16">
        <v>8</v>
      </c>
      <c r="C16" s="4" t="s">
        <v>19</v>
      </c>
      <c r="D16" s="5" t="s">
        <v>20</v>
      </c>
      <c r="E16" s="6">
        <v>176990</v>
      </c>
      <c r="F16" s="12"/>
      <c r="G16" s="11" t="str">
        <f>IF(F16="","יתעדכן אוטומטית",E16*(1-F16/100)/36)</f>
        <v>יתעדכן אוטומטית</v>
      </c>
    </row>
    <row r="17" spans="2:7" ht="19.5" customHeight="1" x14ac:dyDescent="0.2">
      <c r="B17" s="16"/>
      <c r="C17" s="4" t="s">
        <v>21</v>
      </c>
      <c r="D17" s="5" t="s">
        <v>22</v>
      </c>
      <c r="E17" s="6">
        <v>178900</v>
      </c>
      <c r="F17" s="12"/>
      <c r="G17" s="11" t="str">
        <f t="shared" ref="G17:G19" si="1">IF(F17="","יתעדכן אוטומטית",E17*(1-F17/100)/36)</f>
        <v>יתעדכן אוטומטית</v>
      </c>
    </row>
    <row r="18" spans="2:7" ht="19.5" customHeight="1" x14ac:dyDescent="0.2">
      <c r="B18" s="16"/>
      <c r="C18" s="5" t="s">
        <v>11</v>
      </c>
      <c r="D18" s="5" t="s">
        <v>23</v>
      </c>
      <c r="E18" s="6">
        <v>179990</v>
      </c>
      <c r="F18" s="12"/>
      <c r="G18" s="11" t="str">
        <f t="shared" si="1"/>
        <v>יתעדכן אוטומטית</v>
      </c>
    </row>
    <row r="19" spans="2:7" ht="19.5" customHeight="1" x14ac:dyDescent="0.2">
      <c r="B19" s="16"/>
      <c r="C19" s="4" t="s">
        <v>6</v>
      </c>
      <c r="D19" s="5" t="s">
        <v>24</v>
      </c>
      <c r="E19" s="6">
        <v>179990</v>
      </c>
      <c r="F19" s="12"/>
      <c r="G19" s="11" t="str">
        <f t="shared" si="1"/>
        <v>יתעדכן אוטומטית</v>
      </c>
    </row>
    <row r="20" spans="2:7" ht="19.5" customHeight="1" x14ac:dyDescent="0.2">
      <c r="B20" s="16"/>
      <c r="C20" s="14" t="s">
        <v>17</v>
      </c>
      <c r="D20" s="14"/>
      <c r="E20" s="14"/>
      <c r="F20" s="14"/>
      <c r="G20" s="11" t="e" cm="1">
        <f t="array" ref="G20">SUM((G16:G19)/4)*8</f>
        <v>#VALUE!</v>
      </c>
    </row>
    <row r="21" spans="2:7" ht="19.5" customHeight="1" x14ac:dyDescent="0.2">
      <c r="B21" s="17" t="s">
        <v>25</v>
      </c>
      <c r="C21" s="18"/>
      <c r="D21" s="18"/>
      <c r="E21" s="18"/>
      <c r="F21" s="18"/>
      <c r="G21" s="19"/>
    </row>
    <row r="22" spans="2:7" ht="19.5" customHeight="1" x14ac:dyDescent="0.2">
      <c r="B22" s="16">
        <v>7</v>
      </c>
      <c r="C22" s="4" t="s">
        <v>26</v>
      </c>
      <c r="D22" s="5" t="s">
        <v>27</v>
      </c>
      <c r="E22" s="6">
        <v>189900</v>
      </c>
      <c r="F22" s="12"/>
      <c r="G22" s="11" t="str">
        <f>IF(F22="","יתעדכן אוטומטית",E22*(1-F22/100)/36)</f>
        <v>יתעדכן אוטומטית</v>
      </c>
    </row>
    <row r="23" spans="2:7" ht="19.5" customHeight="1" x14ac:dyDescent="0.2">
      <c r="B23" s="16"/>
      <c r="C23" s="4" t="s">
        <v>21</v>
      </c>
      <c r="D23" s="5" t="s">
        <v>28</v>
      </c>
      <c r="E23" s="6">
        <v>195900</v>
      </c>
      <c r="F23" s="12"/>
      <c r="G23" s="11" t="str">
        <f t="shared" ref="G23:G27" si="2">IF(F23="","יתעדכן אוטומטית",E23*(1-F23/100)/36)</f>
        <v>יתעדכן אוטומטית</v>
      </c>
    </row>
    <row r="24" spans="2:7" ht="19.5" customHeight="1" x14ac:dyDescent="0.2">
      <c r="B24" s="16"/>
      <c r="C24" s="4" t="s">
        <v>19</v>
      </c>
      <c r="D24" s="5" t="s">
        <v>29</v>
      </c>
      <c r="E24" s="6">
        <v>199900</v>
      </c>
      <c r="F24" s="12"/>
      <c r="G24" s="11" t="str">
        <f t="shared" si="2"/>
        <v>יתעדכן אוטומטית</v>
      </c>
    </row>
    <row r="25" spans="2:7" ht="19.5" customHeight="1" x14ac:dyDescent="0.2">
      <c r="B25" s="16"/>
      <c r="C25" s="4" t="s">
        <v>6</v>
      </c>
      <c r="D25" s="5" t="s">
        <v>30</v>
      </c>
      <c r="E25" s="6">
        <v>199990</v>
      </c>
      <c r="F25" s="12"/>
      <c r="G25" s="11" t="str">
        <f t="shared" si="2"/>
        <v>יתעדכן אוטומטית</v>
      </c>
    </row>
    <row r="26" spans="2:7" ht="19.5" customHeight="1" x14ac:dyDescent="0.2">
      <c r="B26" s="16"/>
      <c r="C26" s="4" t="s">
        <v>8</v>
      </c>
      <c r="D26" s="5" t="s">
        <v>31</v>
      </c>
      <c r="E26" s="6">
        <v>199990</v>
      </c>
      <c r="F26" s="12"/>
      <c r="G26" s="11" t="str">
        <f t="shared" si="2"/>
        <v>יתעדכן אוטומטית</v>
      </c>
    </row>
    <row r="27" spans="2:7" ht="19.5" customHeight="1" x14ac:dyDescent="0.2">
      <c r="B27" s="16"/>
      <c r="C27" s="4" t="s">
        <v>32</v>
      </c>
      <c r="D27" s="5" t="s">
        <v>33</v>
      </c>
      <c r="E27" s="6">
        <v>199990</v>
      </c>
      <c r="F27" s="12"/>
      <c r="G27" s="11" t="str">
        <f t="shared" si="2"/>
        <v>יתעדכן אוטומטית</v>
      </c>
    </row>
    <row r="28" spans="2:7" ht="19.5" customHeight="1" x14ac:dyDescent="0.2">
      <c r="B28" s="16"/>
      <c r="C28" s="14" t="s">
        <v>17</v>
      </c>
      <c r="D28" s="14"/>
      <c r="E28" s="14"/>
      <c r="F28" s="14"/>
      <c r="G28" s="11" t="e" cm="1">
        <f t="array" ref="G28">SUM((G22:G27)/6)*7</f>
        <v>#VALUE!</v>
      </c>
    </row>
    <row r="29" spans="2:7" ht="19.5" customHeight="1" x14ac:dyDescent="0.2">
      <c r="B29" s="17" t="s">
        <v>34</v>
      </c>
      <c r="C29" s="18"/>
      <c r="D29" s="18"/>
      <c r="E29" s="18"/>
      <c r="F29" s="18"/>
      <c r="G29" s="19"/>
    </row>
    <row r="30" spans="2:7" ht="19.5" customHeight="1" x14ac:dyDescent="0.2">
      <c r="B30" s="16">
        <v>7</v>
      </c>
      <c r="C30" s="4" t="s">
        <v>8</v>
      </c>
      <c r="D30" s="5" t="s">
        <v>35</v>
      </c>
      <c r="E30" s="6">
        <v>214990</v>
      </c>
      <c r="F30" s="12"/>
      <c r="G30" s="11" t="str">
        <f>IF(F30="","יתעדכן אוטומטית",E30*(1-F30/100)/36)</f>
        <v>יתעדכן אוטומטית</v>
      </c>
    </row>
    <row r="31" spans="2:7" ht="19.5" customHeight="1" x14ac:dyDescent="0.2">
      <c r="B31" s="16"/>
      <c r="C31" s="4" t="s">
        <v>11</v>
      </c>
      <c r="D31" s="5" t="s">
        <v>36</v>
      </c>
      <c r="E31" s="6">
        <v>229900</v>
      </c>
      <c r="F31" s="12"/>
      <c r="G31" s="11" t="str">
        <f t="shared" ref="G31:G32" si="3">IF(F31="","יתעדכן אוטומטית",E31*(1-F31/100)/36)</f>
        <v>יתעדכן אוטומטית</v>
      </c>
    </row>
    <row r="32" spans="2:7" ht="19.5" customHeight="1" x14ac:dyDescent="0.2">
      <c r="B32" s="16"/>
      <c r="C32" s="4" t="s">
        <v>32</v>
      </c>
      <c r="D32" s="5" t="s">
        <v>37</v>
      </c>
      <c r="E32" s="6">
        <v>229900</v>
      </c>
      <c r="F32" s="12"/>
      <c r="G32" s="11" t="str">
        <f t="shared" si="3"/>
        <v>יתעדכן אוטומטית</v>
      </c>
    </row>
    <row r="33" spans="2:7" ht="19.5" customHeight="1" x14ac:dyDescent="0.2">
      <c r="B33" s="16"/>
      <c r="C33" s="14" t="s">
        <v>17</v>
      </c>
      <c r="D33" s="14"/>
      <c r="E33" s="14"/>
      <c r="F33" s="14"/>
      <c r="G33" s="11" t="e" cm="1">
        <f t="array" ref="G33">SUM((G30:G32)/3)*7</f>
        <v>#VALUE!</v>
      </c>
    </row>
    <row r="34" spans="2:7" ht="19.5" customHeight="1" x14ac:dyDescent="0.2">
      <c r="B34" s="17" t="s">
        <v>38</v>
      </c>
      <c r="C34" s="18"/>
      <c r="D34" s="18"/>
      <c r="E34" s="18"/>
      <c r="F34" s="18"/>
      <c r="G34" s="19"/>
    </row>
    <row r="35" spans="2:7" ht="19.5" customHeight="1" x14ac:dyDescent="0.2">
      <c r="B35" s="16">
        <v>2</v>
      </c>
      <c r="C35" s="4" t="s">
        <v>39</v>
      </c>
      <c r="D35" s="8" t="s">
        <v>40</v>
      </c>
      <c r="E35" s="6">
        <v>249900</v>
      </c>
      <c r="F35" s="12"/>
      <c r="G35" s="11" t="str">
        <f>IF(F35="","יתעדכן אוטומטית",E35*(1-F35/100)/36)</f>
        <v>יתעדכן אוטומטית</v>
      </c>
    </row>
    <row r="36" spans="2:7" ht="19.5" customHeight="1" x14ac:dyDescent="0.2">
      <c r="B36" s="16"/>
      <c r="C36" s="4" t="s">
        <v>41</v>
      </c>
      <c r="D36" s="8" t="s">
        <v>42</v>
      </c>
      <c r="E36" s="6">
        <v>279900</v>
      </c>
      <c r="F36" s="12"/>
      <c r="G36" s="11" t="str">
        <f>IF(F36="","יתעדכן אוטומטית",E36*(1-F36/100)/36)</f>
        <v>יתעדכן אוטומטית</v>
      </c>
    </row>
    <row r="37" spans="2:7" ht="19.5" customHeight="1" x14ac:dyDescent="0.2">
      <c r="B37" s="16"/>
      <c r="C37" s="14" t="s">
        <v>17</v>
      </c>
      <c r="D37" s="14"/>
      <c r="E37" s="14"/>
      <c r="F37" s="14"/>
      <c r="G37" s="11" t="e" cm="1">
        <f t="array" ref="G37">SUM((G35:G36)/2)*2</f>
        <v>#VALUE!</v>
      </c>
    </row>
    <row r="38" spans="2:7" ht="19.5" customHeight="1" x14ac:dyDescent="0.2">
      <c r="B38" s="17" t="s">
        <v>43</v>
      </c>
      <c r="C38" s="18"/>
      <c r="D38" s="18"/>
      <c r="E38" s="18"/>
      <c r="F38" s="18"/>
      <c r="G38" s="19"/>
    </row>
    <row r="39" spans="2:7" ht="19.5" customHeight="1" x14ac:dyDescent="0.2">
      <c r="B39" s="16">
        <v>18</v>
      </c>
      <c r="C39" s="4" t="s">
        <v>44</v>
      </c>
      <c r="D39" s="5" t="s">
        <v>45</v>
      </c>
      <c r="E39" s="6">
        <v>156990</v>
      </c>
      <c r="F39" s="12"/>
      <c r="G39" s="11" t="str">
        <f>IF(F39="","יתעדכן אוטומטית",E39*(1-F39/100)/36)</f>
        <v>יתעדכן אוטומטית</v>
      </c>
    </row>
    <row r="40" spans="2:7" ht="19.5" customHeight="1" x14ac:dyDescent="0.2">
      <c r="B40" s="16"/>
      <c r="C40" s="4" t="s">
        <v>46</v>
      </c>
      <c r="D40" s="5" t="s">
        <v>47</v>
      </c>
      <c r="E40" s="6">
        <v>156990</v>
      </c>
      <c r="F40" s="12"/>
      <c r="G40" s="11" t="str">
        <f t="shared" ref="G40:G42" si="4">IF(F40="","יתעדכן אוטומטית",E40*(1-F40/100)/36)</f>
        <v>יתעדכן אוטומטית</v>
      </c>
    </row>
    <row r="41" spans="2:7" ht="19.5" customHeight="1" x14ac:dyDescent="0.2">
      <c r="B41" s="16"/>
      <c r="C41" s="4" t="s">
        <v>6</v>
      </c>
      <c r="D41" s="5" t="s">
        <v>48</v>
      </c>
      <c r="E41" s="6">
        <v>199990</v>
      </c>
      <c r="F41" s="12"/>
      <c r="G41" s="11" t="str">
        <f t="shared" si="4"/>
        <v>יתעדכן אוטומטית</v>
      </c>
    </row>
    <row r="42" spans="2:7" ht="19.5" customHeight="1" x14ac:dyDescent="0.2">
      <c r="B42" s="16"/>
      <c r="C42" s="4" t="s">
        <v>15</v>
      </c>
      <c r="D42" s="5" t="s">
        <v>49</v>
      </c>
      <c r="E42" s="6">
        <v>189888</v>
      </c>
      <c r="F42" s="12"/>
      <c r="G42" s="11" t="str">
        <f t="shared" si="4"/>
        <v>יתעדכן אוטומטית</v>
      </c>
    </row>
    <row r="43" spans="2:7" ht="19.5" customHeight="1" x14ac:dyDescent="0.2">
      <c r="B43" s="16"/>
      <c r="C43" s="14" t="s">
        <v>17</v>
      </c>
      <c r="D43" s="14"/>
      <c r="E43" s="14"/>
      <c r="F43" s="14"/>
      <c r="G43" s="11" t="e" cm="1">
        <f t="array" ref="G43">SUM((G39:G42)/4)*18</f>
        <v>#VALUE!</v>
      </c>
    </row>
    <row r="44" spans="2:7" ht="19.5" customHeight="1" x14ac:dyDescent="0.2">
      <c r="B44" s="17" t="s">
        <v>50</v>
      </c>
      <c r="C44" s="18"/>
      <c r="D44" s="18"/>
      <c r="E44" s="18"/>
      <c r="F44" s="18"/>
      <c r="G44" s="19"/>
    </row>
    <row r="45" spans="2:7" ht="19.5" customHeight="1" x14ac:dyDescent="0.2">
      <c r="B45" s="16">
        <v>40</v>
      </c>
      <c r="C45" s="4" t="s">
        <v>51</v>
      </c>
      <c r="D45" s="4" t="s">
        <v>52</v>
      </c>
      <c r="E45" s="6">
        <v>164066</v>
      </c>
      <c r="F45" s="12"/>
      <c r="G45" s="11" t="str">
        <f>IF(F45="","יתעדכן אוטומטית",E45*(1-F45/100)/36)</f>
        <v>יתעדכן אוטומטית</v>
      </c>
    </row>
    <row r="46" spans="2:7" ht="19.5" customHeight="1" x14ac:dyDescent="0.2">
      <c r="B46" s="16"/>
      <c r="C46" s="4" t="s">
        <v>8</v>
      </c>
      <c r="D46" s="5" t="s">
        <v>53</v>
      </c>
      <c r="E46" s="6">
        <v>166990</v>
      </c>
      <c r="F46" s="12"/>
      <c r="G46" s="11" t="str">
        <f t="shared" ref="G46:G48" si="5">IF(F46="","יתעדכן אוטומטית",E46*(1-F46/100)/36)</f>
        <v>יתעדכן אוטומטית</v>
      </c>
    </row>
    <row r="47" spans="2:7" ht="19.5" customHeight="1" x14ac:dyDescent="0.2">
      <c r="B47" s="16"/>
      <c r="C47" s="4" t="s">
        <v>54</v>
      </c>
      <c r="D47" s="5" t="s">
        <v>55</v>
      </c>
      <c r="E47" s="6">
        <v>175900</v>
      </c>
      <c r="F47" s="12"/>
      <c r="G47" s="11" t="str">
        <f t="shared" si="5"/>
        <v>יתעדכן אוטומטית</v>
      </c>
    </row>
    <row r="48" spans="2:7" ht="19.5" customHeight="1" x14ac:dyDescent="0.2">
      <c r="B48" s="16"/>
      <c r="C48" s="4" t="s">
        <v>46</v>
      </c>
      <c r="D48" s="5" t="s">
        <v>56</v>
      </c>
      <c r="E48" s="6">
        <v>176990</v>
      </c>
      <c r="F48" s="12"/>
      <c r="G48" s="11" t="str">
        <f t="shared" si="5"/>
        <v>יתעדכן אוטומטית</v>
      </c>
    </row>
    <row r="49" spans="2:7" ht="19.5" customHeight="1" x14ac:dyDescent="0.2">
      <c r="B49" s="16"/>
      <c r="C49" s="14" t="s">
        <v>17</v>
      </c>
      <c r="D49" s="14"/>
      <c r="E49" s="14"/>
      <c r="F49" s="14"/>
      <c r="G49" s="11" t="e" cm="1">
        <f t="array" ref="G49">SUM((G45:G48)/4)*40</f>
        <v>#VALUE!</v>
      </c>
    </row>
    <row r="50" spans="2:7" ht="19.5" customHeight="1" x14ac:dyDescent="0.2">
      <c r="B50" s="17" t="s">
        <v>57</v>
      </c>
      <c r="C50" s="18"/>
      <c r="D50" s="18"/>
      <c r="E50" s="18"/>
      <c r="F50" s="18"/>
      <c r="G50" s="19"/>
    </row>
    <row r="51" spans="2:7" ht="19.5" customHeight="1" x14ac:dyDescent="0.2">
      <c r="B51" s="9">
        <v>18</v>
      </c>
      <c r="C51" s="7" t="s">
        <v>13</v>
      </c>
      <c r="D51" s="7" t="s">
        <v>58</v>
      </c>
      <c r="E51" s="6">
        <v>294000</v>
      </c>
      <c r="F51" s="12"/>
      <c r="G51" s="11" t="str">
        <f>IF(F51="","יתעדכן אוטומטית",E51*(1-F51/100)/36)</f>
        <v>יתעדכן אוטומטית</v>
      </c>
    </row>
    <row r="52" spans="2:7" ht="19.5" customHeight="1" x14ac:dyDescent="0.2">
      <c r="B52" s="9"/>
      <c r="C52" s="14" t="s">
        <v>17</v>
      </c>
      <c r="D52" s="14"/>
      <c r="E52" s="14"/>
      <c r="F52" s="14"/>
      <c r="G52" s="11" t="e">
        <f>SUM((G51)/1)*18</f>
        <v>#VALUE!</v>
      </c>
    </row>
    <row r="53" spans="2:7" ht="15.75" x14ac:dyDescent="0.2">
      <c r="C53" s="14" t="s">
        <v>61</v>
      </c>
      <c r="D53" s="14"/>
      <c r="E53" s="14"/>
      <c r="F53" s="14"/>
      <c r="G53" s="11" t="e">
        <f>SUM(G14,G20,G28,G33,G37,G43,G49,G52)</f>
        <v>#VALUE!</v>
      </c>
    </row>
  </sheetData>
  <sheetProtection algorithmName="SHA-512" hashValue="qN50mTT6eq2l67KNX4R9x0e9khrrYCjie2EZU9ynDQlbaM6euAoghYC5pxi/gmNID67P9Pa5/rbPq8TcFkIR7A==" saltValue="AbTkwQapTnGye/GkeAPe0w==" spinCount="100000" sheet="1" objects="1" scenarios="1" formatCells="0" formatColumns="0" formatRows="0" sort="0" autoFilter="0"/>
  <mergeCells count="29">
    <mergeCell ref="C28:F28"/>
    <mergeCell ref="B29:G29"/>
    <mergeCell ref="C33:F33"/>
    <mergeCell ref="B45:B49"/>
    <mergeCell ref="C37:F37"/>
    <mergeCell ref="B38:G38"/>
    <mergeCell ref="C43:F43"/>
    <mergeCell ref="B44:G44"/>
    <mergeCell ref="B16:B20"/>
    <mergeCell ref="B22:B28"/>
    <mergeCell ref="B30:B33"/>
    <mergeCell ref="B35:B37"/>
    <mergeCell ref="B39:B43"/>
    <mergeCell ref="B6:G6"/>
    <mergeCell ref="C53:F53"/>
    <mergeCell ref="B4:B5"/>
    <mergeCell ref="C4:C5"/>
    <mergeCell ref="D4:D5"/>
    <mergeCell ref="E4:E5"/>
    <mergeCell ref="G4:G5"/>
    <mergeCell ref="B34:G34"/>
    <mergeCell ref="B7:B14"/>
    <mergeCell ref="C14:F14"/>
    <mergeCell ref="B15:G15"/>
    <mergeCell ref="C20:F20"/>
    <mergeCell ref="B21:G21"/>
    <mergeCell ref="C49:F49"/>
    <mergeCell ref="B50:G50"/>
    <mergeCell ref="C52:F52"/>
  </mergeCells>
  <conditionalFormatting sqref="G7:G52">
    <cfRule type="cellIs" dxfId="0" priority="1" operator="equal">
      <formula>"נא למלא"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Yoav Klemperer</dc:creator>
  <cp:lastModifiedBy>Yoav Klemperer</cp:lastModifiedBy>
  <dcterms:created xsi:type="dcterms:W3CDTF">2026-07-16T11:26:18Z</dcterms:created>
  <dcterms:modified xsi:type="dcterms:W3CDTF">2026-08-20T08:13:48Z</dcterms:modified>
</cp:coreProperties>
</file>